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defaultThemeVersion="124226"/>
  <xr:revisionPtr revIDLastSave="0" documentId="13_ncr:1_{2196F8A0-9EB2-44C2-8B42-2935D14F1F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回归" sheetId="1" r:id="rId1"/>
    <sheet name="相关" sheetId="2" r:id="rId2"/>
    <sheet name="方差" sheetId="3" r:id="rId3"/>
    <sheet name="练习题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" l="1"/>
  <c r="C13" i="2"/>
  <c r="C7" i="2"/>
  <c r="C6" i="2"/>
  <c r="C9" i="2"/>
  <c r="C4" i="2"/>
  <c r="C3" i="2"/>
  <c r="C5" i="2"/>
  <c r="C8" i="2"/>
  <c r="C10" i="2"/>
  <c r="C11" i="2"/>
  <c r="C12" i="2"/>
  <c r="C2" i="2"/>
  <c r="D6" i="2" s="1"/>
</calcChain>
</file>

<file path=xl/sharedStrings.xml><?xml version="1.0" encoding="utf-8"?>
<sst xmlns="http://schemas.openxmlformats.org/spreadsheetml/2006/main" count="109" uniqueCount="70">
  <si>
    <t>销售额</t>
    <phoneticPr fontId="1" type="noConversion"/>
  </si>
  <si>
    <t>广告费用</t>
    <phoneticPr fontId="1" type="noConversion"/>
  </si>
  <si>
    <t>年份</t>
    <phoneticPr fontId="1" type="noConversion"/>
  </si>
  <si>
    <t>单位：万元</t>
    <phoneticPr fontId="1" type="noConversion"/>
  </si>
  <si>
    <t>SUMMARY OUTPUT</t>
  </si>
  <si>
    <t>回归统计</t>
  </si>
  <si>
    <t>Multiple R</t>
  </si>
  <si>
    <t>R Square</t>
  </si>
  <si>
    <t>Adjusted R Square</t>
  </si>
  <si>
    <t>标准误差</t>
  </si>
  <si>
    <t>观测值</t>
  </si>
  <si>
    <t>方差分析</t>
  </si>
  <si>
    <t>回归分析</t>
  </si>
  <si>
    <t>残差</t>
  </si>
  <si>
    <t>总计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</si>
  <si>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</si>
  <si>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</si>
  <si>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</si>
  <si>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</si>
  <si>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</si>
  <si>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</si>
  <si>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</si>
  <si>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</si>
  <si>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</si>
  <si>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</si>
  <si>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</si>
  <si>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下限 95.0%</t>
  </si>
  <si>
    <t>上限 95.0%</t>
  </si>
  <si>
    <t>RESIDUAL OUTPUT</t>
  </si>
  <si>
    <t>广告费用</t>
  </si>
  <si>
    <t>预测 销售额</t>
  </si>
  <si>
    <t>顾客</t>
    <phoneticPr fontId="1" type="noConversion"/>
  </si>
  <si>
    <t>月收入</t>
  </si>
  <si>
    <t>月收入</t>
    <phoneticPr fontId="1" type="noConversion"/>
  </si>
  <si>
    <t>月支出-护肤化妆品</t>
  </si>
  <si>
    <t>月支出-护肤化妆品</t>
    <phoneticPr fontId="1" type="noConversion"/>
  </si>
  <si>
    <t>单位：元</t>
    <phoneticPr fontId="1" type="noConversion"/>
  </si>
  <si>
    <t>2014年</t>
    <phoneticPr fontId="1" type="noConversion"/>
  </si>
  <si>
    <t>2015年</t>
  </si>
  <si>
    <t>2016年</t>
  </si>
  <si>
    <t>2017年</t>
  </si>
  <si>
    <t>2018年</t>
  </si>
  <si>
    <t>网店</t>
    <phoneticPr fontId="1" type="noConversion"/>
  </si>
  <si>
    <t>经销商</t>
    <phoneticPr fontId="1" type="noConversion"/>
  </si>
  <si>
    <t>实体店</t>
    <phoneticPr fontId="1" type="noConversion"/>
  </si>
  <si>
    <t>单位：万元</t>
    <phoneticPr fontId="1" type="noConversion"/>
  </si>
  <si>
    <t>方差分析：单因素方差分析</t>
  </si>
  <si>
    <t>SUMMARY</t>
  </si>
  <si>
    <t>组</t>
  </si>
  <si>
    <t>观测数</t>
  </si>
  <si>
    <t>求和</t>
  </si>
  <si>
    <t>平均</t>
  </si>
  <si>
    <t>方差</t>
  </si>
  <si>
    <t>差异源</t>
  </si>
  <si>
    <t>F crit</t>
  </si>
  <si>
    <t>组间</t>
  </si>
  <si>
    <t>组内</t>
  </si>
  <si>
    <t>网店</t>
  </si>
  <si>
    <t>实体店</t>
  </si>
  <si>
    <t>经销商</t>
  </si>
  <si>
    <t>直播次数</t>
  </si>
  <si>
    <t>直播次数</t>
    <phoneticPr fontId="1" type="noConversion"/>
  </si>
  <si>
    <t>1月</t>
    <phoneticPr fontId="1" type="noConversion"/>
  </si>
  <si>
    <t>月份</t>
    <phoneticPr fontId="1" type="noConversion"/>
  </si>
  <si>
    <t>2月</t>
  </si>
  <si>
    <t>3月</t>
  </si>
  <si>
    <t>4月</t>
  </si>
  <si>
    <t>5月</t>
  </si>
  <si>
    <t>6月</t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</si>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</sst>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广告费用 </a:t>
            </a:r>
            <a:r>
              <a:rPr lang="en-US" altLang="en-US"/>
              <a:t>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回归!$C$2:$C$9</c:f>
              <c:numCache>
                <c:formatCode>General</c:formatCode>
                <c:ptCount val="8"/>
                <c:pt idx="0">
                  <c:v>18.2</c:v>
                </c:pt>
                <c:pt idx="1">
                  <c:v>18.61</c:v>
                </c:pt>
                <c:pt idx="2">
                  <c:v>20.25</c:v>
                </c:pt>
                <c:pt idx="3">
                  <c:v>20.66</c:v>
                </c:pt>
                <c:pt idx="4">
                  <c:v>19.43</c:v>
                </c:pt>
                <c:pt idx="5">
                  <c:v>20.25</c:v>
                </c:pt>
                <c:pt idx="6">
                  <c:v>21.07</c:v>
                </c:pt>
                <c:pt idx="7">
                  <c:v>22.45</c:v>
                </c:pt>
              </c:numCache>
            </c:numRef>
          </c:xVal>
          <c:yVal>
            <c:numRef>
              <c:f>回归!$H$25:$H$32</c:f>
              <c:numCache>
                <c:formatCode>General</c:formatCode>
                <c:ptCount val="8"/>
                <c:pt idx="0">
                  <c:v>-2.4575164895566104</c:v>
                </c:pt>
                <c:pt idx="1">
                  <c:v>1.1104113228288952</c:v>
                </c:pt>
                <c:pt idx="2">
                  <c:v>-4.6178774276291961</c:v>
                </c:pt>
                <c:pt idx="3">
                  <c:v>-1.0499496152436905</c:v>
                </c:pt>
                <c:pt idx="4">
                  <c:v>-1.7537330524000936</c:v>
                </c:pt>
                <c:pt idx="5">
                  <c:v>15.382122572370804</c:v>
                </c:pt>
                <c:pt idx="6">
                  <c:v>-7.4820218028582985</c:v>
                </c:pt>
                <c:pt idx="7">
                  <c:v>0.86856449248807621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D0-44BB-B539-D7A0E82F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95648"/>
        <c:axId val="199222400"/>
      </c:scatterChart>
      <c:valAx>
        <c:axId val="19919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广告费用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222400"/>
        <c:crosses val="autoZero"/>
        <c:crossBetween val="midCat"/>
      </c:valAx>
      <c:valAx>
        <c:axId val="199222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残差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195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广告费用 </a:t>
            </a:r>
            <a:r>
              <a:rPr lang="en-US" altLang="en-US"/>
              <a:t>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销售额</c:v>
          </c:tx>
          <c:spPr>
            <a:ln w="28575">
              <a:noFill/>
            </a:ln>
          </c:spPr>
          <c:xVal>
            <c:numRef>
              <c:f>回归!$C$2:$C$9</c:f>
              <c:numCache>
                <c:formatCode>General</c:formatCode>
                <c:ptCount val="8"/>
                <c:pt idx="0">
                  <c:v>18.2</c:v>
                </c:pt>
                <c:pt idx="1">
                  <c:v>18.61</c:v>
                </c:pt>
                <c:pt idx="2">
                  <c:v>20.25</c:v>
                </c:pt>
                <c:pt idx="3">
                  <c:v>20.66</c:v>
                </c:pt>
                <c:pt idx="4">
                  <c:v>19.43</c:v>
                </c:pt>
                <c:pt idx="5">
                  <c:v>20.25</c:v>
                </c:pt>
                <c:pt idx="6">
                  <c:v>21.07</c:v>
                </c:pt>
                <c:pt idx="7">
                  <c:v>22.45</c:v>
                </c:pt>
              </c:numCache>
            </c:numRef>
          </c:xVal>
          <c:yVal>
            <c:numRef>
              <c:f>回归!$B$2:$B$9</c:f>
              <c:numCache>
                <c:formatCode>General</c:formatCode>
                <c:ptCount val="8"/>
                <c:pt idx="0">
                  <c:v>600</c:v>
                </c:pt>
                <c:pt idx="1">
                  <c:v>610</c:v>
                </c:pt>
                <c:pt idx="2">
                  <c:v>630</c:v>
                </c:pt>
                <c:pt idx="3">
                  <c:v>640</c:v>
                </c:pt>
                <c:pt idx="4">
                  <c:v>620</c:v>
                </c:pt>
                <c:pt idx="5">
                  <c:v>650</c:v>
                </c:pt>
                <c:pt idx="6">
                  <c:v>640</c:v>
                </c:pt>
                <c:pt idx="7">
                  <c:v>670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A0-43E5-9DBD-B6286EDFAFC4}"/>
            </c:ext>
          </c:extLst>
        </c:ser>
        <c:ser>
          <c:idx val="1"/>
          <c:order val="1"/>
          <c:tx>
            <c:v>预测 销售额</c:v>
          </c:tx>
          <c:spPr>
            <a:ln w="28575">
              <a:noFill/>
            </a:ln>
          </c:spPr>
          <c:xVal>
            <c:numRef>
              <c:f>回归!$C$2:$C$9</c:f>
              <c:numCache>
                <c:formatCode>General</c:formatCode>
                <c:ptCount val="8"/>
                <c:pt idx="0">
                  <c:v>18.2</c:v>
                </c:pt>
                <c:pt idx="1">
                  <c:v>18.61</c:v>
                </c:pt>
                <c:pt idx="2">
                  <c:v>20.25</c:v>
                </c:pt>
                <c:pt idx="3">
                  <c:v>20.66</c:v>
                </c:pt>
                <c:pt idx="4">
                  <c:v>19.43</c:v>
                </c:pt>
                <c:pt idx="5">
                  <c:v>20.25</c:v>
                </c:pt>
                <c:pt idx="6">
                  <c:v>21.07</c:v>
                </c:pt>
                <c:pt idx="7">
                  <c:v>22.45</c:v>
                </c:pt>
              </c:numCache>
            </c:numRef>
          </c:xVal>
          <c:yVal>
            <c:numRef>
              <c:f>回归!$G$25:$G$32</c:f>
              <c:numCache>
                <c:formatCode>General</c:formatCode>
                <c:ptCount val="8"/>
                <c:pt idx="0">
                  <c:v>602.45751648955661</c:v>
                </c:pt>
                <c:pt idx="1">
                  <c:v>608.8895886771711</c:v>
                </c:pt>
                <c:pt idx="2">
                  <c:v>634.6178774276292</c:v>
                </c:pt>
                <c:pt idx="3">
                  <c:v>641.04994961524369</c:v>
                </c:pt>
                <c:pt idx="4">
                  <c:v>621.75373305240009</c:v>
                </c:pt>
                <c:pt idx="5">
                  <c:v>634.6178774276292</c:v>
                </c:pt>
                <c:pt idx="6">
                  <c:v>647.4820218028583</c:v>
                </c:pt>
                <c:pt idx="7">
                  <c:v>669.13143550751192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A0-43E5-9DBD-B6286EDF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22176"/>
        <c:axId val="199532544"/>
      </c:scatterChart>
      <c:valAx>
        <c:axId val="19952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广告费用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532544"/>
        <c:crosses val="autoZero"/>
        <c:crossBetween val="midCat"/>
      </c:valAx>
      <c:valAx>
        <c:axId val="199532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销售额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522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相关!$B$2:$B$13</c:f>
              <c:numCache>
                <c:formatCode>General</c:formatCode>
                <c:ptCount val="12"/>
                <c:pt idx="0">
                  <c:v>4500</c:v>
                </c:pt>
                <c:pt idx="1">
                  <c:v>5600</c:v>
                </c:pt>
                <c:pt idx="2">
                  <c:v>7200</c:v>
                </c:pt>
                <c:pt idx="3">
                  <c:v>3800</c:v>
                </c:pt>
                <c:pt idx="4">
                  <c:v>6400</c:v>
                </c:pt>
                <c:pt idx="5">
                  <c:v>8200</c:v>
                </c:pt>
                <c:pt idx="6">
                  <c:v>5800</c:v>
                </c:pt>
                <c:pt idx="7">
                  <c:v>6700</c:v>
                </c:pt>
                <c:pt idx="8">
                  <c:v>4000</c:v>
                </c:pt>
                <c:pt idx="9">
                  <c:v>4400</c:v>
                </c:pt>
                <c:pt idx="10">
                  <c:v>5200</c:v>
                </c:pt>
                <c:pt idx="11">
                  <c:v>6900</c:v>
                </c:pt>
              </c:numCache>
            </c:numRef>
          </c:xVal>
          <c:yVal>
            <c:numRef>
              <c:f>相关!$C$2:$C$13</c:f>
              <c:numCache>
                <c:formatCode>General</c:formatCode>
                <c:ptCount val="12"/>
                <c:pt idx="0">
                  <c:v>301.5</c:v>
                </c:pt>
                <c:pt idx="1">
                  <c:v>375.20000000000005</c:v>
                </c:pt>
                <c:pt idx="2">
                  <c:v>554.4</c:v>
                </c:pt>
                <c:pt idx="3">
                  <c:v>254.60000000000002</c:v>
                </c:pt>
                <c:pt idx="4">
                  <c:v>467.2</c:v>
                </c:pt>
                <c:pt idx="5">
                  <c:v>754.4</c:v>
                </c:pt>
                <c:pt idx="6">
                  <c:v>388.6</c:v>
                </c:pt>
                <c:pt idx="7">
                  <c:v>502.5</c:v>
                </c:pt>
                <c:pt idx="8">
                  <c:v>268</c:v>
                </c:pt>
                <c:pt idx="9">
                  <c:v>294.8</c:v>
                </c:pt>
                <c:pt idx="10">
                  <c:v>348.40000000000003</c:v>
                </c:pt>
                <c:pt idx="11">
                  <c:v>510.59999999999997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FF-4A2C-B0F7-B6304109C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017199"/>
        <c:axId val="1450010127"/>
      </c:scatterChart>
      <c:valAx>
        <c:axId val="1450017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月收入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50010127"/>
        <c:crosses val="autoZero"/>
        <c:crossBetween val="midCat"/>
      </c:valAx>
      <c:valAx>
        <c:axId val="1450010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月支出</a:t>
                </a:r>
                <a:r>
                  <a:rPr lang="en-US" altLang="zh-CN"/>
                  <a:t>——</a:t>
                </a:r>
                <a:r>
                  <a:rPr lang="zh-CN" altLang="en-US"/>
                  <a:t>护肤化妆品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50017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相关!$B$2:$B$13</c:f>
              <c:numCache>
                <c:formatCode>General</c:formatCode>
                <c:ptCount val="12"/>
                <c:pt idx="0">
                  <c:v>4500</c:v>
                </c:pt>
                <c:pt idx="1">
                  <c:v>5600</c:v>
                </c:pt>
                <c:pt idx="2">
                  <c:v>7200</c:v>
                </c:pt>
                <c:pt idx="3">
                  <c:v>3800</c:v>
                </c:pt>
                <c:pt idx="4">
                  <c:v>6400</c:v>
                </c:pt>
                <c:pt idx="5">
                  <c:v>8200</c:v>
                </c:pt>
                <c:pt idx="6">
                  <c:v>5800</c:v>
                </c:pt>
                <c:pt idx="7">
                  <c:v>6700</c:v>
                </c:pt>
                <c:pt idx="8">
                  <c:v>4000</c:v>
                </c:pt>
                <c:pt idx="9">
                  <c:v>4400</c:v>
                </c:pt>
                <c:pt idx="10">
                  <c:v>5200</c:v>
                </c:pt>
                <c:pt idx="11">
                  <c:v>6900</c:v>
                </c:pt>
              </c:numCache>
            </c:numRef>
          </c:xVal>
          <c:yVal>
            <c:numRef>
              <c:f>相关!$C$2:$C$13</c:f>
              <c:numCache>
                <c:formatCode>General</c:formatCode>
                <c:ptCount val="12"/>
                <c:pt idx="0">
                  <c:v>301.5</c:v>
                </c:pt>
                <c:pt idx="1">
                  <c:v>375.20000000000005</c:v>
                </c:pt>
                <c:pt idx="2">
                  <c:v>554.4</c:v>
                </c:pt>
                <c:pt idx="3">
                  <c:v>254.60000000000002</c:v>
                </c:pt>
                <c:pt idx="4">
                  <c:v>467.2</c:v>
                </c:pt>
                <c:pt idx="5">
                  <c:v>754.4</c:v>
                </c:pt>
                <c:pt idx="6">
                  <c:v>388.6</c:v>
                </c:pt>
                <c:pt idx="7">
                  <c:v>502.5</c:v>
                </c:pt>
                <c:pt idx="8">
                  <c:v>268</c:v>
                </c:pt>
                <c:pt idx="9">
                  <c:v>294.8</c:v>
                </c:pt>
                <c:pt idx="10">
                  <c:v>348.40000000000003</c:v>
                </c:pt>
                <c:pt idx="11">
                  <c:v>510.59999999999997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E6-44A9-827F-E66022B2C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041439"/>
        <c:axId val="1474050591"/>
      </c:scatterChart>
      <c:valAx>
        <c:axId val="1474041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4050591"/>
        <c:crosses val="autoZero"/>
        <c:crossBetween val="midCat"/>
      </c:valAx>
      <c:valAx>
        <c:axId val="147405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4041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161925</xdr:rowOff>
    </xdr:from>
    <xdr:to>
      <xdr:col>20</xdr:col>
      <xdr:colOff>314325</xdr:colOff>
      <xdr:row>10</xdr:row>
      <xdr:rowOff>161925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352425</xdr:colOff>
      <xdr:row>12</xdr:row>
      <xdr:rowOff>142875</xdr:rowOff>
    </xdr:from>
    <xdr:to>
      <xdr:col>20</xdr:col>
      <xdr:colOff>352425</xdr:colOff>
      <xdr:row>22</xdr:row>
      <xdr:rowOff>133350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21</xdr:row>
      <xdr:rowOff>38100</xdr:rowOff>
    </xdr:from>
    <xdr:to>
      <xdr:col>7</xdr:col>
      <xdr:colOff>1203960</xdr:colOff>
      <xdr:row>36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35135B9-CD44-4E5D-BEC5-9A9B2A9D8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617220</xdr:colOff>
      <xdr:row>6</xdr:row>
      <xdr:rowOff>30480</xdr:rowOff>
    </xdr:from>
    <xdr:to>
      <xdr:col>9</xdr:col>
      <xdr:colOff>228600</xdr:colOff>
      <xdr:row>21</xdr:row>
      <xdr:rowOff>30480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2BA74F4E-6342-46E4-A3DA-502AFD65A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K23" sqref="K23"/>
    </sheetView>
  </sheetViews>
  <sheetFormatPr defaultRowHeight="14.4" x14ac:dyDescent="0.25"/>
  <cols>
    <col min="1" max="2" width="10.21875" customWidth="1"/>
    <col min="3" max="3" width="10.88671875" customWidth="1"/>
    <col min="6" max="6" width="19.33203125" customWidth="1"/>
    <col min="7" max="7" width="10.33203125" customWidth="1"/>
    <col min="11" max="11" width="14.77734375" customWidth="1"/>
  </cols>
  <sheetData>
    <row r="1" spans="1:14" x14ac:dyDescent="0.25">
      <c r="A1" s="1" t="s">
        <v>2</v>
      </c>
      <c r="B1" s="1" t="s">
        <v>0</v>
      </c>
      <c r="C1" s="1" t="s">
        <v>1</v>
      </c>
      <c r="F1" t="s">
        <v>4</v>
      </c>
    </row>
    <row r="2" spans="1:14" ht="15" thickBot="1" x14ac:dyDescent="0.3">
      <c r="A2" s="2">
        <v>2012</v>
      </c>
      <c r="B2" s="2">
        <v>600</v>
      </c>
      <c r="C2" s="2">
        <v>18.2</v>
      </c>
    </row>
    <row r="3" spans="1:14" x14ac:dyDescent="0.25">
      <c r="A3" s="2">
        <v>2013</v>
      </c>
      <c r="B3" s="2">
        <v>610</v>
      </c>
      <c r="C3" s="2">
        <v>18.61</v>
      </c>
      <c r="F3" s="6" t="s">
        <v>5</v>
      </c>
      <c r="G3" s="6"/>
    </row>
    <row r="4" spans="1:14" x14ac:dyDescent="0.25">
      <c r="A4" s="2">
        <v>2014</v>
      </c>
      <c r="B4" s="2">
        <v>630</v>
      </c>
      <c r="C4" s="2">
        <v>20.25</v>
      </c>
      <c r="F4" s="3" t="s">
        <v>6</v>
      </c>
      <c r="G4" s="3">
        <v>0.95296129774951421</v>
      </c>
    </row>
    <row r="5" spans="1:14" x14ac:dyDescent="0.25">
      <c r="A5" s="2">
        <v>2015</v>
      </c>
      <c r="B5" s="2">
        <v>640</v>
      </c>
      <c r="C5" s="2">
        <v>20.66</v>
      </c>
      <c r="F5" s="3" t="s">
        <v>7</v>
      </c>
      <c r="G5" s="3">
        <v>0.90813523500843829</v>
      </c>
    </row>
    <row r="6" spans="1:14" x14ac:dyDescent="0.25">
      <c r="A6" s="2">
        <v>2016</v>
      </c>
      <c r="B6" s="2">
        <v>620</v>
      </c>
      <c r="C6" s="2">
        <v>19.43</v>
      </c>
      <c r="F6" s="3" t="s">
        <v>8</v>
      </c>
      <c r="G6" s="3">
        <v>0.89282444084317802</v>
      </c>
    </row>
    <row r="7" spans="1:14" x14ac:dyDescent="0.25">
      <c r="A7" s="2">
        <v>2017</v>
      </c>
      <c r="B7" s="2">
        <v>650</v>
      </c>
      <c r="C7" s="2">
        <v>20.25</v>
      </c>
      <c r="F7" s="3" t="s">
        <v>9</v>
      </c>
      <c r="G7" s="3">
        <v>7.3724703652625161</v>
      </c>
    </row>
    <row r="8" spans="1:14" ht="15" thickBot="1" x14ac:dyDescent="0.3">
      <c r="A8" s="2">
        <v>2018</v>
      </c>
      <c r="B8" s="2">
        <v>640</v>
      </c>
      <c r="C8" s="2">
        <v>21.07</v>
      </c>
      <c r="F8" s="4" t="s">
        <v>10</v>
      </c>
      <c r="G8" s="4">
        <v>8</v>
      </c>
    </row>
    <row r="9" spans="1:14" x14ac:dyDescent="0.25">
      <c r="A9" s="2">
        <v>2019</v>
      </c>
      <c r="B9" s="2">
        <v>670</v>
      </c>
      <c r="C9" s="2">
        <v>22.45</v>
      </c>
    </row>
    <row r="10" spans="1:14" ht="15" thickBot="1" x14ac:dyDescent="0.3">
      <c r="F10" t="s">
        <v>11</v>
      </c>
    </row>
    <row r="11" spans="1:14" x14ac:dyDescent="0.25">
      <c r="C11" t="s">
        <v>3</v>
      </c>
      <c r="F11" s="5"/>
      <c r="G11" s="5" t="s">
        <v>16</v>
      </c>
      <c r="H11" s="5" t="s">
        <v>17</v>
      </c>
      <c r="I11" s="5" t="s">
        <v>18</v>
      </c>
      <c r="J11" s="5" t="s">
        <v>19</v>
      </c>
      <c r="K11" s="5" t="s">
        <v>20</v>
      </c>
    </row>
    <row r="12" spans="1:14" x14ac:dyDescent="0.25">
      <c r="F12" s="3" t="s">
        <v>12</v>
      </c>
      <c r="G12" s="3">
        <v>1</v>
      </c>
      <c r="H12" s="3">
        <v>3223.880084279956</v>
      </c>
      <c r="I12" s="3">
        <v>3223.880084279956</v>
      </c>
      <c r="J12" s="3">
        <v>59.313398456428132</v>
      </c>
      <c r="K12" s="3">
        <v>2.5110601124332134E-4</v>
      </c>
    </row>
    <row r="13" spans="1:14" x14ac:dyDescent="0.25">
      <c r="F13" s="3" t="s">
        <v>13</v>
      </c>
      <c r="G13" s="3">
        <v>6</v>
      </c>
      <c r="H13" s="3">
        <v>326.11991572004411</v>
      </c>
      <c r="I13" s="3">
        <v>54.353319286674015</v>
      </c>
      <c r="J13" s="3"/>
      <c r="K13" s="3"/>
    </row>
    <row r="14" spans="1:14" ht="15" thickBot="1" x14ac:dyDescent="0.3">
      <c r="F14" s="4" t="s">
        <v>14</v>
      </c>
      <c r="G14" s="4">
        <v>7</v>
      </c>
      <c r="H14" s="4">
        <v>3550</v>
      </c>
      <c r="I14" s="4"/>
      <c r="J14" s="4"/>
      <c r="K14" s="4"/>
    </row>
    <row r="15" spans="1:14" ht="15" thickBot="1" x14ac:dyDescent="0.3"/>
    <row r="16" spans="1:14" x14ac:dyDescent="0.25">
      <c r="F16" s="5"/>
      <c r="G16" s="5" t="s">
        <v>21</v>
      </c>
      <c r="H16" s="5" t="s">
        <v>9</v>
      </c>
      <c r="I16" s="5" t="s">
        <v>22</v>
      </c>
      <c r="J16" s="5" t="s">
        <v>23</v>
      </c>
      <c r="K16" s="5" t="s">
        <v>24</v>
      </c>
      <c r="L16" s="5" t="s">
        <v>25</v>
      </c>
      <c r="M16" s="5" t="s">
        <v>26</v>
      </c>
      <c r="N16" s="5" t="s">
        <v>27</v>
      </c>
    </row>
    <row r="17" spans="6:14" x14ac:dyDescent="0.25">
      <c r="F17" s="3" t="s">
        <v>15</v>
      </c>
      <c r="G17" s="3">
        <v>316.93626328325399</v>
      </c>
      <c r="H17" s="3">
        <v>41.057043240714428</v>
      </c>
      <c r="I17" s="3">
        <v>7.7194127552020726</v>
      </c>
      <c r="J17" s="3">
        <v>2.4791122557002269E-4</v>
      </c>
      <c r="K17" s="3">
        <v>216.47329760457839</v>
      </c>
      <c r="L17" s="3">
        <v>417.39922896192957</v>
      </c>
      <c r="M17" s="3">
        <v>216.47329760457839</v>
      </c>
      <c r="N17" s="3">
        <v>417.39922896192957</v>
      </c>
    </row>
    <row r="18" spans="6:14" ht="15" thickBot="1" x14ac:dyDescent="0.3">
      <c r="F18" s="4" t="s">
        <v>29</v>
      </c>
      <c r="G18" s="4">
        <v>15.687980945401245</v>
      </c>
      <c r="H18" s="4">
        <v>2.0369982176307646</v>
      </c>
      <c r="I18" s="4">
        <v>7.701519230413445</v>
      </c>
      <c r="J18" s="4">
        <v>2.5110601124332178E-4</v>
      </c>
      <c r="K18" s="4">
        <v>10.703625865919346</v>
      </c>
      <c r="L18" s="4">
        <v>20.672336024883144</v>
      </c>
      <c r="M18" s="4">
        <v>10.703625865919346</v>
      </c>
      <c r="N18" s="4">
        <v>20.672336024883144</v>
      </c>
    </row>
    <row r="22" spans="6:14" x14ac:dyDescent="0.25">
      <c r="F22" t="s">
        <v>28</v>
      </c>
    </row>
    <row r="23" spans="6:14" ht="15" thickBot="1" x14ac:dyDescent="0.3"/>
    <row r="24" spans="6:14" x14ac:dyDescent="0.25">
      <c r="F24" s="5" t="s">
        <v>10</v>
      </c>
      <c r="G24" s="5" t="s">
        <v>30</v>
      </c>
      <c r="H24" s="5" t="s">
        <v>13</v>
      </c>
    </row>
    <row r="25" spans="6:14" x14ac:dyDescent="0.25">
      <c r="F25" s="3">
        <v>1</v>
      </c>
      <c r="G25" s="3">
        <v>602.45751648955661</v>
      </c>
      <c r="H25" s="3">
        <v>-2.4575164895566104</v>
      </c>
    </row>
    <row r="26" spans="6:14" x14ac:dyDescent="0.25">
      <c r="F26" s="3">
        <v>2</v>
      </c>
      <c r="G26" s="3">
        <v>608.8895886771711</v>
      </c>
      <c r="H26" s="3">
        <v>1.1104113228288952</v>
      </c>
    </row>
    <row r="27" spans="6:14" x14ac:dyDescent="0.25">
      <c r="F27" s="3">
        <v>3</v>
      </c>
      <c r="G27" s="3">
        <v>634.6178774276292</v>
      </c>
      <c r="H27" s="3">
        <v>-4.6178774276291961</v>
      </c>
    </row>
    <row r="28" spans="6:14" x14ac:dyDescent="0.25">
      <c r="F28" s="3">
        <v>4</v>
      </c>
      <c r="G28" s="3">
        <v>641.04994961524369</v>
      </c>
      <c r="H28" s="3">
        <v>-1.0499496152436905</v>
      </c>
    </row>
    <row r="29" spans="6:14" x14ac:dyDescent="0.25">
      <c r="F29" s="3">
        <v>5</v>
      </c>
      <c r="G29" s="3">
        <v>621.75373305240009</v>
      </c>
      <c r="H29" s="3">
        <v>-1.7537330524000936</v>
      </c>
    </row>
    <row r="30" spans="6:14" x14ac:dyDescent="0.25">
      <c r="F30" s="3">
        <v>6</v>
      </c>
      <c r="G30" s="3">
        <v>634.6178774276292</v>
      </c>
      <c r="H30" s="3">
        <v>15.382122572370804</v>
      </c>
    </row>
    <row r="31" spans="6:14" x14ac:dyDescent="0.25">
      <c r="F31" s="3">
        <v>7</v>
      </c>
      <c r="G31" s="3">
        <v>647.4820218028583</v>
      </c>
      <c r="H31" s="3">
        <v>-7.4820218028582985</v>
      </c>
    </row>
    <row r="32" spans="6:14" ht="15" thickBot="1" x14ac:dyDescent="0.3">
      <c r="F32" s="4">
        <v>8</v>
      </c>
      <c r="G32" s="4">
        <v>669.13143550751192</v>
      </c>
      <c r="H32" s="4">
        <v>0.86856449248807621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O10" sqref="O10"/>
    </sheetView>
  </sheetViews>
  <sheetFormatPr defaultRowHeight="14.4" x14ac:dyDescent="0.25"/>
  <cols>
    <col min="2" max="2" width="9.6640625" customWidth="1"/>
    <col min="3" max="3" width="16.33203125" customWidth="1"/>
    <col min="4" max="4" width="13.21875" hidden="1" customWidth="1"/>
    <col min="5" max="5" width="14.109375" customWidth="1"/>
    <col min="6" max="6" width="17" customWidth="1"/>
    <col min="7" max="7" width="13.6640625" customWidth="1"/>
    <col min="8" max="8" width="18" customWidth="1"/>
  </cols>
  <sheetData>
    <row r="1" spans="1:8" ht="15" thickBot="1" x14ac:dyDescent="0.3">
      <c r="A1" s="7" t="s">
        <v>31</v>
      </c>
      <c r="B1" s="7" t="s">
        <v>33</v>
      </c>
      <c r="C1" s="7" t="s">
        <v>35</v>
      </c>
    </row>
    <row r="2" spans="1:8" x14ac:dyDescent="0.25">
      <c r="A2" s="2">
        <v>1</v>
      </c>
      <c r="B2" s="2">
        <v>4500</v>
      </c>
      <c r="C2" s="2">
        <f>B2*0.067</f>
        <v>301.5</v>
      </c>
      <c r="F2" s="5"/>
      <c r="G2" s="5" t="s">
        <v>32</v>
      </c>
      <c r="H2" s="5" t="s">
        <v>34</v>
      </c>
    </row>
    <row r="3" spans="1:8" x14ac:dyDescent="0.25">
      <c r="A3" s="2">
        <v>2</v>
      </c>
      <c r="B3" s="2">
        <v>5600</v>
      </c>
      <c r="C3" s="2">
        <f t="shared" ref="C3:C12" si="0">B3*0.067</f>
        <v>375.20000000000005</v>
      </c>
      <c r="F3" s="3" t="s">
        <v>32</v>
      </c>
      <c r="G3" s="3">
        <v>1</v>
      </c>
      <c r="H3" s="3"/>
    </row>
    <row r="4" spans="1:8" ht="15" thickBot="1" x14ac:dyDescent="0.3">
      <c r="A4" s="2">
        <v>3</v>
      </c>
      <c r="B4" s="2">
        <v>7200</v>
      </c>
      <c r="C4" s="2">
        <f>B4*0.077</f>
        <v>554.4</v>
      </c>
      <c r="F4" s="4" t="s">
        <v>34</v>
      </c>
      <c r="G4" s="4">
        <v>0.97177146785290902</v>
      </c>
      <c r="H4" s="4">
        <v>1</v>
      </c>
    </row>
    <row r="5" spans="1:8" x14ac:dyDescent="0.25">
      <c r="A5" s="2">
        <v>4</v>
      </c>
      <c r="B5" s="2">
        <v>3800</v>
      </c>
      <c r="C5" s="2">
        <f t="shared" si="0"/>
        <v>254.60000000000002</v>
      </c>
    </row>
    <row r="6" spans="1:8" x14ac:dyDescent="0.25">
      <c r="A6" s="2">
        <v>5</v>
      </c>
      <c r="B6" s="2">
        <v>6400</v>
      </c>
      <c r="C6" s="2">
        <f>B6*0.073</f>
        <v>467.2</v>
      </c>
      <c r="D6">
        <f>PEARSON(B2:B13,C2:C13)</f>
        <v>0.97177146785290891</v>
      </c>
      <c r="F6">
        <f>PEARSON(B2:B13,C2:C13 )</f>
        <v>0.97177146785290891</v>
      </c>
    </row>
    <row r="7" spans="1:8" x14ac:dyDescent="0.25">
      <c r="A7" s="2">
        <v>6</v>
      </c>
      <c r="B7" s="2">
        <v>8200</v>
      </c>
      <c r="C7" s="2">
        <f>B7*0.092</f>
        <v>754.4</v>
      </c>
    </row>
    <row r="8" spans="1:8" x14ac:dyDescent="0.25">
      <c r="A8" s="2">
        <v>7</v>
      </c>
      <c r="B8" s="2">
        <v>5800</v>
      </c>
      <c r="C8" s="2">
        <f t="shared" si="0"/>
        <v>388.6</v>
      </c>
    </row>
    <row r="9" spans="1:8" x14ac:dyDescent="0.25">
      <c r="A9" s="2">
        <v>8</v>
      </c>
      <c r="B9" s="2">
        <v>6700</v>
      </c>
      <c r="C9" s="2">
        <f>B9*0.075</f>
        <v>502.5</v>
      </c>
    </row>
    <row r="10" spans="1:8" x14ac:dyDescent="0.25">
      <c r="A10" s="2">
        <v>9</v>
      </c>
      <c r="B10" s="2">
        <v>4000</v>
      </c>
      <c r="C10" s="2">
        <f t="shared" si="0"/>
        <v>268</v>
      </c>
    </row>
    <row r="11" spans="1:8" x14ac:dyDescent="0.25">
      <c r="A11" s="2">
        <v>10</v>
      </c>
      <c r="B11" s="2">
        <v>4400</v>
      </c>
      <c r="C11" s="2">
        <f t="shared" si="0"/>
        <v>294.8</v>
      </c>
    </row>
    <row r="12" spans="1:8" x14ac:dyDescent="0.25">
      <c r="A12" s="2">
        <v>11</v>
      </c>
      <c r="B12" s="2">
        <v>5200</v>
      </c>
      <c r="C12" s="2">
        <f t="shared" si="0"/>
        <v>348.40000000000003</v>
      </c>
    </row>
    <row r="13" spans="1:8" x14ac:dyDescent="0.25">
      <c r="A13" s="2">
        <v>12</v>
      </c>
      <c r="B13" s="2">
        <v>6900</v>
      </c>
      <c r="C13" s="2">
        <f>B13*0.074</f>
        <v>510.59999999999997</v>
      </c>
    </row>
    <row r="15" spans="1:8" x14ac:dyDescent="0.25">
      <c r="C15" t="s">
        <v>36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C4 C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C15" sqref="C15"/>
    </sheetView>
  </sheetViews>
  <sheetFormatPr defaultRowHeight="14.4" x14ac:dyDescent="0.25"/>
  <cols>
    <col min="1" max="6" width="10.6640625" customWidth="1"/>
    <col min="13" max="13" width="11.33203125" customWidth="1"/>
  </cols>
  <sheetData>
    <row r="1" spans="1:14" ht="15" customHeight="1" x14ac:dyDescent="0.25">
      <c r="A1" s="2"/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</row>
    <row r="2" spans="1:14" ht="15" customHeight="1" x14ac:dyDescent="0.25">
      <c r="A2" s="1" t="s">
        <v>42</v>
      </c>
      <c r="B2" s="2">
        <v>203</v>
      </c>
      <c r="C2" s="2">
        <v>232</v>
      </c>
      <c r="D2" s="2">
        <v>278</v>
      </c>
      <c r="E2" s="2">
        <v>315</v>
      </c>
      <c r="F2" s="2">
        <v>352</v>
      </c>
      <c r="H2" t="s">
        <v>46</v>
      </c>
    </row>
    <row r="3" spans="1:14" ht="15" customHeight="1" x14ac:dyDescent="0.25">
      <c r="A3" s="1" t="s">
        <v>44</v>
      </c>
      <c r="B3" s="2">
        <v>234</v>
      </c>
      <c r="C3" s="2">
        <v>245</v>
      </c>
      <c r="D3" s="2">
        <v>267</v>
      </c>
      <c r="E3" s="2">
        <v>284</v>
      </c>
      <c r="F3" s="2">
        <v>277</v>
      </c>
    </row>
    <row r="4" spans="1:14" ht="15" customHeight="1" thickBot="1" x14ac:dyDescent="0.3">
      <c r="A4" s="1" t="s">
        <v>43</v>
      </c>
      <c r="B4" s="2">
        <v>115</v>
      </c>
      <c r="C4" s="2">
        <v>124</v>
      </c>
      <c r="D4" s="2">
        <v>109</v>
      </c>
      <c r="E4" s="2">
        <v>138</v>
      </c>
      <c r="F4" s="2">
        <v>147</v>
      </c>
      <c r="H4" t="s">
        <v>47</v>
      </c>
    </row>
    <row r="5" spans="1:14" ht="16.5" customHeight="1" x14ac:dyDescent="0.25">
      <c r="F5" s="8" t="s">
        <v>45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52</v>
      </c>
    </row>
    <row r="6" spans="1:14" x14ac:dyDescent="0.25">
      <c r="H6" s="3" t="s">
        <v>57</v>
      </c>
      <c r="I6" s="3">
        <v>5</v>
      </c>
      <c r="J6" s="3">
        <v>1380</v>
      </c>
      <c r="K6" s="3">
        <v>276</v>
      </c>
      <c r="L6" s="3">
        <v>3641.5</v>
      </c>
    </row>
    <row r="7" spans="1:14" x14ac:dyDescent="0.25">
      <c r="H7" s="3" t="s">
        <v>58</v>
      </c>
      <c r="I7" s="3">
        <v>5</v>
      </c>
      <c r="J7" s="3">
        <v>1307</v>
      </c>
      <c r="K7" s="3">
        <v>261.39999999999998</v>
      </c>
      <c r="L7" s="3">
        <v>451.29999999999995</v>
      </c>
    </row>
    <row r="8" spans="1:14" ht="15" thickBot="1" x14ac:dyDescent="0.3">
      <c r="H8" s="4" t="s">
        <v>59</v>
      </c>
      <c r="I8" s="4">
        <v>5</v>
      </c>
      <c r="J8" s="4">
        <v>633</v>
      </c>
      <c r="K8" s="4">
        <v>126.6</v>
      </c>
      <c r="L8" s="4">
        <v>249.29999999999927</v>
      </c>
    </row>
    <row r="11" spans="1:14" ht="15" thickBot="1" x14ac:dyDescent="0.3">
      <c r="H11" t="s">
        <v>11</v>
      </c>
    </row>
    <row r="12" spans="1:14" x14ac:dyDescent="0.25">
      <c r="H12" s="5" t="s">
        <v>53</v>
      </c>
      <c r="I12" s="5" t="s">
        <v>17</v>
      </c>
      <c r="J12" s="5" t="s">
        <v>16</v>
      </c>
      <c r="K12" s="5" t="s">
        <v>18</v>
      </c>
      <c r="L12" s="5" t="s">
        <v>19</v>
      </c>
      <c r="M12" s="5" t="s">
        <v>23</v>
      </c>
      <c r="N12" s="5" t="s">
        <v>54</v>
      </c>
    </row>
    <row r="13" spans="1:14" x14ac:dyDescent="0.25">
      <c r="H13" s="3" t="s">
        <v>55</v>
      </c>
      <c r="I13" s="3">
        <v>67840.933333333349</v>
      </c>
      <c r="J13" s="3">
        <v>2</v>
      </c>
      <c r="K13" s="3">
        <v>33920.466666666674</v>
      </c>
      <c r="L13" s="3">
        <v>23.435987195136001</v>
      </c>
      <c r="M13" s="3">
        <v>7.1719271633430886E-5</v>
      </c>
      <c r="N13" s="3">
        <v>3.8852938346523942</v>
      </c>
    </row>
    <row r="14" spans="1:14" x14ac:dyDescent="0.25">
      <c r="H14" s="3" t="s">
        <v>56</v>
      </c>
      <c r="I14" s="3">
        <v>17368.400000000001</v>
      </c>
      <c r="J14" s="3">
        <v>12</v>
      </c>
      <c r="K14" s="3">
        <v>1447.3666666666668</v>
      </c>
      <c r="L14" s="3"/>
      <c r="M14" s="3"/>
      <c r="N14" s="3"/>
    </row>
    <row r="15" spans="1:14" x14ac:dyDescent="0.25">
      <c r="H15" s="3"/>
      <c r="I15" s="3"/>
      <c r="J15" s="3"/>
      <c r="K15" s="3"/>
      <c r="L15" s="3"/>
      <c r="M15" s="3"/>
      <c r="N15" s="3"/>
    </row>
    <row r="16" spans="1:14" ht="15" thickBot="1" x14ac:dyDescent="0.3">
      <c r="H16" s="4" t="s">
        <v>14</v>
      </c>
      <c r="I16" s="4">
        <v>85209.333333333343</v>
      </c>
      <c r="J16" s="4">
        <v>14</v>
      </c>
      <c r="K16" s="4"/>
      <c r="L16" s="4"/>
      <c r="M16" s="4"/>
      <c r="N16" s="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14EC-91EC-42C9-A993-0A1E5F230158}">
  <dimension ref="A1:N18"/>
  <sheetViews>
    <sheetView workbookViewId="0">
      <selection activeCell="E23" sqref="E23"/>
    </sheetView>
  </sheetViews>
  <sheetFormatPr defaultRowHeight="14.4" x14ac:dyDescent="0.25"/>
  <cols>
    <col min="2" max="3" width="11.109375" customWidth="1"/>
    <col min="6" max="6" width="13.6640625" customWidth="1"/>
  </cols>
  <sheetData>
    <row r="1" spans="1:14" x14ac:dyDescent="0.25">
      <c r="A1" s="1" t="s">
        <v>63</v>
      </c>
      <c r="B1" s="1" t="s">
        <v>0</v>
      </c>
      <c r="C1" s="1" t="s">
        <v>61</v>
      </c>
      <c r="F1" t="s">
        <v>4</v>
      </c>
    </row>
    <row r="2" spans="1:14" ht="15" thickBot="1" x14ac:dyDescent="0.3">
      <c r="A2" s="2" t="s">
        <v>62</v>
      </c>
      <c r="B2" s="2">
        <v>89</v>
      </c>
      <c r="C2" s="2">
        <v>23</v>
      </c>
    </row>
    <row r="3" spans="1:14" x14ac:dyDescent="0.25">
      <c r="A3" s="2" t="s">
        <v>64</v>
      </c>
      <c r="B3" s="2">
        <v>124</v>
      </c>
      <c r="C3" s="2">
        <v>34</v>
      </c>
      <c r="F3" s="6" t="s">
        <v>5</v>
      </c>
      <c r="G3" s="6"/>
    </row>
    <row r="4" spans="1:14" x14ac:dyDescent="0.25">
      <c r="A4" s="2" t="s">
        <v>65</v>
      </c>
      <c r="B4" s="2">
        <v>92</v>
      </c>
      <c r="C4" s="2">
        <v>24</v>
      </c>
      <c r="F4" s="3" t="s">
        <v>6</v>
      </c>
      <c r="G4" s="3">
        <v>0.91622698168475936</v>
      </c>
    </row>
    <row r="5" spans="1:14" x14ac:dyDescent="0.25">
      <c r="A5" s="2" t="s">
        <v>66</v>
      </c>
      <c r="B5" s="2">
        <v>100</v>
      </c>
      <c r="C5" s="2">
        <v>28</v>
      </c>
      <c r="F5" s="3" t="s">
        <v>7</v>
      </c>
      <c r="G5" s="3">
        <v>0.83947188196716427</v>
      </c>
    </row>
    <row r="6" spans="1:14" x14ac:dyDescent="0.25">
      <c r="A6" s="2" t="s">
        <v>67</v>
      </c>
      <c r="B6" s="2">
        <v>106</v>
      </c>
      <c r="C6" s="2">
        <v>30</v>
      </c>
      <c r="F6" s="3" t="s">
        <v>8</v>
      </c>
      <c r="G6" s="3">
        <v>0.80736625836059717</v>
      </c>
    </row>
    <row r="7" spans="1:14" x14ac:dyDescent="0.25">
      <c r="A7" s="2" t="s">
        <v>68</v>
      </c>
      <c r="B7" s="2">
        <v>113</v>
      </c>
      <c r="C7" s="2">
        <v>36</v>
      </c>
      <c r="F7" s="3" t="s">
        <v>9</v>
      </c>
      <c r="G7" s="3">
        <v>5.4491389520195348</v>
      </c>
    </row>
    <row r="8" spans="1:14" ht="15" thickBot="1" x14ac:dyDescent="0.3">
      <c r="A8" s="2" t="s">
        <v>69</v>
      </c>
      <c r="B8" s="2">
        <v>112</v>
      </c>
      <c r="C8" s="2">
        <v>35</v>
      </c>
      <c r="F8" s="4" t="s">
        <v>10</v>
      </c>
      <c r="G8" s="4">
        <v>7</v>
      </c>
    </row>
    <row r="10" spans="1:14" ht="15" thickBot="1" x14ac:dyDescent="0.3">
      <c r="C10" t="s">
        <v>3</v>
      </c>
      <c r="F10" t="s">
        <v>11</v>
      </c>
    </row>
    <row r="11" spans="1:14" x14ac:dyDescent="0.25">
      <c r="F11" s="5"/>
      <c r="G11" s="5" t="s">
        <v>16</v>
      </c>
      <c r="H11" s="5" t="s">
        <v>17</v>
      </c>
      <c r="I11" s="5" t="s">
        <v>18</v>
      </c>
      <c r="J11" s="5" t="s">
        <v>19</v>
      </c>
      <c r="K11" s="5" t="s">
        <v>20</v>
      </c>
    </row>
    <row r="12" spans="1:14" x14ac:dyDescent="0.25">
      <c r="F12" s="3" t="s">
        <v>12</v>
      </c>
      <c r="G12" s="3">
        <v>1</v>
      </c>
      <c r="H12" s="3">
        <v>776.39156626506019</v>
      </c>
      <c r="I12" s="3">
        <v>776.39156626506019</v>
      </c>
      <c r="J12" s="3">
        <v>26.147191291293005</v>
      </c>
      <c r="K12" s="3">
        <v>3.7276921940782339E-3</v>
      </c>
    </row>
    <row r="13" spans="1:14" x14ac:dyDescent="0.25">
      <c r="F13" s="3" t="s">
        <v>13</v>
      </c>
      <c r="G13" s="3">
        <v>5</v>
      </c>
      <c r="H13" s="3">
        <v>148.46557659208275</v>
      </c>
      <c r="I13" s="3">
        <v>29.693115318416552</v>
      </c>
      <c r="J13" s="3"/>
      <c r="K13" s="3"/>
    </row>
    <row r="14" spans="1:14" ht="15" thickBot="1" x14ac:dyDescent="0.3">
      <c r="F14" s="4" t="s">
        <v>14</v>
      </c>
      <c r="G14" s="4">
        <v>6</v>
      </c>
      <c r="H14" s="4">
        <v>924.85714285714289</v>
      </c>
      <c r="I14" s="4"/>
      <c r="J14" s="4"/>
      <c r="K14" s="4"/>
    </row>
    <row r="15" spans="1:14" ht="15" thickBot="1" x14ac:dyDescent="0.3"/>
    <row r="16" spans="1:14" x14ac:dyDescent="0.25">
      <c r="F16" s="5"/>
      <c r="G16" s="5" t="s">
        <v>21</v>
      </c>
      <c r="H16" s="5" t="s">
        <v>9</v>
      </c>
      <c r="I16" s="5" t="s">
        <v>22</v>
      </c>
      <c r="J16" s="5" t="s">
        <v>23</v>
      </c>
      <c r="K16" s="5" t="s">
        <v>24</v>
      </c>
      <c r="L16" s="5" t="s">
        <v>25</v>
      </c>
      <c r="M16" s="5" t="s">
        <v>26</v>
      </c>
      <c r="N16" s="5" t="s">
        <v>27</v>
      </c>
    </row>
    <row r="17" spans="6:14" x14ac:dyDescent="0.25">
      <c r="F17" s="3" t="s">
        <v>15</v>
      </c>
      <c r="G17" s="3">
        <v>40.26333907056798</v>
      </c>
      <c r="H17" s="3">
        <v>12.854129430481109</v>
      </c>
      <c r="I17" s="3">
        <v>3.1323271862418918</v>
      </c>
      <c r="J17" s="3">
        <v>2.5889367032247649E-2</v>
      </c>
      <c r="K17" s="3">
        <v>7.2207474436550712</v>
      </c>
      <c r="L17" s="3">
        <v>73.305930697480889</v>
      </c>
      <c r="M17" s="3">
        <v>7.2207474436550712</v>
      </c>
      <c r="N17" s="3">
        <v>73.305930697480889</v>
      </c>
    </row>
    <row r="18" spans="6:14" ht="15" thickBot="1" x14ac:dyDescent="0.3">
      <c r="F18" s="4" t="s">
        <v>60</v>
      </c>
      <c r="G18" s="4">
        <v>2.1626506024096388</v>
      </c>
      <c r="H18" s="4">
        <v>0.42293520622568176</v>
      </c>
      <c r="I18" s="4">
        <v>5.1134324373450966</v>
      </c>
      <c r="J18" s="4">
        <v>3.7276921940782304E-3</v>
      </c>
      <c r="K18" s="4">
        <v>1.0754610436348024</v>
      </c>
      <c r="L18" s="4">
        <v>3.2498401611844754</v>
      </c>
      <c r="M18" s="4">
        <v>1.0754610436348024</v>
      </c>
      <c r="N18" s="4">
        <v>3.2498401611844754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回归</vt:lpstr>
      <vt:lpstr>相关</vt:lpstr>
      <vt:lpstr>方差</vt:lpstr>
      <vt:lpstr>练习题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2022-08-09T13:12:06Z</dcterms:modified>
</cp:coreProperties>
</file>